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алькулятор" sheetId="1" r:id="rId4"/>
    <sheet state="visible" name="Инструкция" sheetId="2" r:id="rId5"/>
  </sheets>
  <definedNames/>
  <calcPr/>
  <extLst>
    <ext uri="GoogleSheetsCustomDataVersion2">
      <go:sheetsCustomData xmlns:go="http://customooxmlschemas.google.com/" r:id="rId6" roundtripDataChecksum="MxG/hdjvmrE9lUQfIy9ZkFSN4D/cSxJ+XU7PkZVX/i0="/>
    </ext>
  </extLst>
</workbook>
</file>

<file path=xl/sharedStrings.xml><?xml version="1.0" encoding="utf-8"?>
<sst xmlns="http://schemas.openxmlformats.org/spreadsheetml/2006/main" count="180" uniqueCount="120">
  <si>
    <t>Юнит-экономика одной сделки</t>
  </si>
  <si>
    <t>Как пользоваться шаблоном</t>
  </si>
  <si>
    <t>1</t>
  </si>
  <si>
    <t>Заполните жёлтые ячейки</t>
  </si>
  <si>
    <t>Универсальный шаблон: заполните жёлтые ячейки — расчёты обновятся автоматически</t>
  </si>
  <si>
    <t>Все жёлтые ячейки — входные данные. Синим шрифтом отмечены значения, которые можно менять.</t>
  </si>
  <si>
    <t>2</t>
  </si>
  <si>
    <t>Сначала считайте экономику сделки</t>
  </si>
  <si>
    <t>Средний чек, скидки, себестоимость и переменные расходы формируют маржинальную прибыль до маркетинга.</t>
  </si>
  <si>
    <t>3</t>
  </si>
  <si>
    <t>Определите допустимый CAC</t>
  </si>
  <si>
    <t>Максимальный CAC = маржинальная прибыль до маркетинга − целевая прибыль, которую бизнес хочет сохранить.</t>
  </si>
  <si>
    <t>4</t>
  </si>
  <si>
    <t>Посчитайте максимальный CPL</t>
  </si>
  <si>
    <t>Макс. CPL целевого лида = Макс. CAC × конверсия целевого лида в продажу.</t>
  </si>
  <si>
    <t>5</t>
  </si>
  <si>
    <t>Если лиды нужно квалифицировать</t>
  </si>
  <si>
    <t>Макс. CPL обычного лида дополнительно учитывает долю целевых лидов среди всех лидов.</t>
  </si>
  <si>
    <t>6</t>
  </si>
  <si>
    <t>Блок</t>
  </si>
  <si>
    <t>Сравните с фактом</t>
  </si>
  <si>
    <t>В блоке «Факт маркетинга» введите расходы, лиды и клиентов — шаблон сравнит фактический CAC/CPL с допустимыми.</t>
  </si>
  <si>
    <t>Показатель</t>
  </si>
  <si>
    <t>Значение</t>
  </si>
  <si>
    <t>Ед.</t>
  </si>
  <si>
    <t>Ключевые формулы</t>
  </si>
  <si>
    <t>Что означает</t>
  </si>
  <si>
    <t>Источник / примечание</t>
  </si>
  <si>
    <t>Входные данные</t>
  </si>
  <si>
    <t>Маржинальная прибыль</t>
  </si>
  <si>
    <t>Средний чек</t>
  </si>
  <si>
    <t>Чистая выручка − все переменные расходы</t>
  </si>
  <si>
    <t>Максимальный CAC</t>
  </si>
  <si>
    <t>Маржинальная прибыль − целевая прибыль после маркетинга</t>
  </si>
  <si>
    <t>Макс. CPL целевого лида</t>
  </si>
  <si>
    <t>₽/сделка</t>
  </si>
  <si>
    <t>Макс. CAC × конверсия целевой лид → продажа</t>
  </si>
  <si>
    <t>Средняя выручка с одной продажи</t>
  </si>
  <si>
    <t>Макс. CPL обычного лида</t>
  </si>
  <si>
    <t>Введите свои данные</t>
  </si>
  <si>
    <t>Макс. CAC × доля целевых лидов × конверсия целевой лид → продажа</t>
  </si>
  <si>
    <t>ROMI (в шаблоне)</t>
  </si>
  <si>
    <t>(Маржинальная прибыль новых клиентов − расходы на маркетинг) / расходы на маркетинг</t>
  </si>
  <si>
    <t>Скидки / возвраты</t>
  </si>
  <si>
    <t>Важно: шаблон считает unit economics на уровне одной сделки. Постоянные расходы (офис, фиксированные зарплаты, бухгалтерия и т. п.) сюда не включены. При необходимости их можно учитывать отдельным блоком P&amp;L.</t>
  </si>
  <si>
    <t>% от чека</t>
  </si>
  <si>
    <t>Средняя доля скидок и возвратов</t>
  </si>
  <si>
    <t>Себестоимость товара / услуги</t>
  </si>
  <si>
    <t>Прямые затраты на производство или закупку</t>
  </si>
  <si>
    <t>Логистика / доставка</t>
  </si>
  <si>
    <t>Переменные расходы на доставку / исполнение</t>
  </si>
  <si>
    <t>Эквайринг / платёжные комиссии</t>
  </si>
  <si>
    <t>% от чистой выручки</t>
  </si>
  <si>
    <t>Комиссии платёжных систем</t>
  </si>
  <si>
    <t>Комиссия отдела продаж</t>
  </si>
  <si>
    <t>Переменная часть оплаты продаж</t>
  </si>
  <si>
    <t>Прочие переменные расходы</t>
  </si>
  <si>
    <t>Другие расходы, возникающие только при продаже</t>
  </si>
  <si>
    <t>Конверсия целевой лид → продажа</t>
  </si>
  <si>
    <t>%</t>
  </si>
  <si>
    <t>Доля квалифицированных лидов, ставших клиентами</t>
  </si>
  <si>
    <t>Доля целевых лидов среди всех лидов</t>
  </si>
  <si>
    <t>Доля лидов, соответствующих критериям целевого</t>
  </si>
  <si>
    <t>Целевая прибыль после маркетинга</t>
  </si>
  <si>
    <t>Минимальная прибыль, которую хотите сохранить после CAC</t>
  </si>
  <si>
    <t>Расчёт экономики сделки</t>
  </si>
  <si>
    <t>Логика расчёта</t>
  </si>
  <si>
    <t>Чистая выручка</t>
  </si>
  <si>
    <t>Средний чек × (1 − скидки/возвраты)</t>
  </si>
  <si>
    <t>Чистая выручка × комиссия</t>
  </si>
  <si>
    <t>Макс. CAC</t>
  </si>
  <si>
    <t>Макс. CPL</t>
  </si>
  <si>
    <t>Всего переменных расходов</t>
  </si>
  <si>
    <t>Себестоимость + логистика + комиссии + прочее</t>
  </si>
  <si>
    <t>Факт CAC</t>
  </si>
  <si>
    <t>Маржинальная прибыль до маркетинга</t>
  </si>
  <si>
    <t>Чистая выручка − переменные расходы</t>
  </si>
  <si>
    <t>Прибыль после маркетинга</t>
  </si>
  <si>
    <t>Маржинальность до маркетинга</t>
  </si>
  <si>
    <t>Маржинальная прибыль / чистая выручка</t>
  </si>
  <si>
    <t>Чистая выручка × целевая маржа</t>
  </si>
  <si>
    <t>Максимальный CPL при разной конверсии целевого лида в продажу</t>
  </si>
  <si>
    <t>₽/клиент</t>
  </si>
  <si>
    <t>Маржинальная прибыль − целевая прибыль</t>
  </si>
  <si>
    <t>Конверсия</t>
  </si>
  <si>
    <t>5%</t>
  </si>
  <si>
    <t>10%</t>
  </si>
  <si>
    <t>15%</t>
  </si>
  <si>
    <t>20%</t>
  </si>
  <si>
    <t>Точка безубыточности CAC</t>
  </si>
  <si>
    <t>Равна маржинальной прибыли до маркетинга</t>
  </si>
  <si>
    <t>Макс. CPL, ₽</t>
  </si>
  <si>
    <t>₽/целевой лид</t>
  </si>
  <si>
    <t>Макс. CAC × конверсия целевого лида в продажу</t>
  </si>
  <si>
    <t>₽/лид</t>
  </si>
  <si>
    <t>Макс. CAC × доля целевых лидов × конверсия в продажу</t>
  </si>
  <si>
    <t>Факт маркетинга (опционально)</t>
  </si>
  <si>
    <t>Расчёт / смысл</t>
  </si>
  <si>
    <t>Расходы на маркетинг</t>
  </si>
  <si>
    <t>₽/период</t>
  </si>
  <si>
    <t>Введите факт</t>
  </si>
  <si>
    <t>Все лиды</t>
  </si>
  <si>
    <t>шт.</t>
  </si>
  <si>
    <t>Целевые лиды</t>
  </si>
  <si>
    <t>Новые клиенты</t>
  </si>
  <si>
    <t>Фактический CPL</t>
  </si>
  <si>
    <t>Расходы на маркетинг / все лиды</t>
  </si>
  <si>
    <t>Фактический CPL целевого лида</t>
  </si>
  <si>
    <t>Расходы / целевые лиды</t>
  </si>
  <si>
    <t>Фактический CAC</t>
  </si>
  <si>
    <t>Расходы / новые клиенты</t>
  </si>
  <si>
    <t>Конверсия лид → продажа</t>
  </si>
  <si>
    <t>Новые клиенты / все лиды</t>
  </si>
  <si>
    <t>Новые клиенты / целевые лиды</t>
  </si>
  <si>
    <t>Прибыль после маркетинга на клиента</t>
  </si>
  <si>
    <t>Маржинальная прибыль − фактический CAC</t>
  </si>
  <si>
    <t>Маржа после маркетинга</t>
  </si>
  <si>
    <t>Прибыль после маркетинга / чистая выручка</t>
  </si>
  <si>
    <t>ROMI по маржинальной прибыли</t>
  </si>
  <si>
    <t>(Марж. прибыль всех новых клиентов − маркетинг) / маркетинг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</si>
</sst>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;[Red]\(#,##0\);\-"/>
    <numFmt numFmtId="165" formatCode="0.0%"/>
  </numFmts>
  <fonts count="15">
    <font>
      <sz val="11.0"/>
      <color rgb="FF000000"/>
      <name val="Carlito"/>
      <scheme val="minor"/>
    </font>
    <font>
      <b/>
      <sz val="16.0"/>
      <color rgb="FFFFFFFF"/>
      <name val="Carlito"/>
    </font>
    <font/>
    <font>
      <sz val="11.0"/>
      <color theme="1"/>
      <name val="Carlito"/>
    </font>
    <font>
      <b/>
      <sz val="11.0"/>
      <color rgb="FFFFFFFF"/>
      <name val="Carlito"/>
    </font>
    <font>
      <b/>
      <sz val="11.0"/>
      <color theme="1"/>
      <name val="Carlito"/>
    </font>
    <font>
      <i/>
      <sz val="10.0"/>
      <color rgb="FF1F2937"/>
      <name val="Carlito"/>
    </font>
    <font>
      <sz val="11.0"/>
      <color rgb="FF6B7280"/>
      <name val="Carlito"/>
    </font>
    <font>
      <color theme="1"/>
      <name val="Carlito"/>
      <scheme val="minor"/>
    </font>
    <font>
      <b/>
      <sz val="11.0"/>
      <color rgb="FF0000FF"/>
      <name val="Carlito"/>
    </font>
    <font>
      <sz val="9.0"/>
      <color rgb="FF6B7280"/>
      <name val="Carlito"/>
    </font>
    <font>
      <b/>
      <sz val="11.0"/>
      <color rgb="FF92400E"/>
      <name val="Carlito"/>
    </font>
    <font>
      <b/>
      <sz val="11.0"/>
      <color rgb="FF111827"/>
      <name val="Carlito"/>
    </font>
    <font>
      <b/>
      <sz val="12.0"/>
      <color theme="1"/>
      <name val="Carlito"/>
    </font>
    <font>
      <b/>
      <sz val="11.0"/>
      <color rgb="FF000000"/>
      <name val="Carlito"/>
    </font>
  </fonts>
  <fills count="12">
    <fill>
      <patternFill patternType="none"/>
    </fill>
    <fill>
      <patternFill patternType="lightGray"/>
    </fill>
    <fill>
      <patternFill patternType="solid">
        <fgColor rgb="FF215E99"/>
        <bgColor rgb="FF215E99"/>
      </patternFill>
    </fill>
    <fill>
      <patternFill patternType="solid">
        <fgColor rgb="FFD0D0D0"/>
        <bgColor rgb="FFD0D0D0"/>
      </patternFill>
    </fill>
    <fill>
      <patternFill patternType="solid">
        <fgColor rgb="FFE5E7EB"/>
        <bgColor rgb="FFE5E7EB"/>
      </patternFill>
    </fill>
    <fill>
      <patternFill patternType="solid">
        <fgColor rgb="FFFFF7CC"/>
        <bgColor rgb="FFFFF7CC"/>
      </patternFill>
    </fill>
    <fill>
      <patternFill patternType="solid">
        <fgColor rgb="FFFEF3C7"/>
        <bgColor rgb="FFFEF3C7"/>
      </patternFill>
    </fill>
    <fill>
      <patternFill patternType="solid">
        <fgColor rgb="FF2563EB"/>
        <bgColor rgb="FF2563EB"/>
      </patternFill>
    </fill>
    <fill>
      <patternFill patternType="solid">
        <fgColor rgb="FFD1D5DB"/>
        <bgColor rgb="FFD1D5DB"/>
      </patternFill>
    </fill>
    <fill>
      <patternFill patternType="solid">
        <fgColor rgb="FFEAF2FF"/>
        <bgColor rgb="FFEAF2FF"/>
      </patternFill>
    </fill>
    <fill>
      <patternFill patternType="solid">
        <fgColor rgb="FFFFFFFF"/>
        <bgColor rgb="FFFFFFFF"/>
      </patternFill>
    </fill>
    <fill>
      <patternFill patternType="solid">
        <fgColor rgb="FFE8F5E9"/>
        <bgColor rgb="FFE8F5E9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1"/>
    </xf>
    <xf borderId="4" fillId="3" fontId="4" numFmtId="0" xfId="0" applyAlignment="1" applyBorder="1" applyFill="1" applyFont="1">
      <alignment horizontal="center"/>
    </xf>
    <xf borderId="0" fillId="0" fontId="5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1" fillId="4" fontId="6" numFmtId="0" xfId="0" applyAlignment="1" applyBorder="1" applyFill="1" applyFont="1">
      <alignment shrinkToFit="0" vertical="center" wrapText="1"/>
    </xf>
    <xf borderId="4" fillId="2" fontId="4" numFmtId="0" xfId="0" applyAlignment="1" applyBorder="1" applyFill="1" applyFont="1">
      <alignment horizontal="center" shrinkToFit="0" vertical="center" wrapText="1"/>
    </xf>
    <xf borderId="1" fillId="2" fontId="4" numFmtId="0" xfId="0" applyBorder="1" applyFill="1" applyFont="1"/>
    <xf borderId="0" fillId="0" fontId="7" numFmtId="0" xfId="0" applyAlignment="1" applyFont="1">
      <alignment shrinkToFit="0" vertical="center" wrapText="1"/>
    </xf>
    <xf borderId="0" fillId="0" fontId="5" numFmtId="0" xfId="0" applyFont="1"/>
    <xf borderId="0" fillId="0" fontId="8" numFmtId="0" xfId="0" applyFont="1"/>
    <xf borderId="4" fillId="5" fontId="9" numFmtId="164" xfId="0" applyAlignment="1" applyBorder="1" applyFill="1" applyFont="1" applyNumberFormat="1">
      <alignment horizontal="right" shrinkToFit="0" vertical="center" wrapText="1"/>
    </xf>
    <xf borderId="0" fillId="0" fontId="10" numFmtId="0" xfId="0" applyAlignment="1" applyFont="1">
      <alignment shrinkToFit="0" vertical="center" wrapText="1"/>
    </xf>
    <xf borderId="4" fillId="5" fontId="9" numFmtId="165" xfId="0" applyAlignment="1" applyBorder="1" applyFill="1" applyFont="1" applyNumberFormat="1">
      <alignment horizontal="right" shrinkToFit="0" vertical="center" wrapText="1"/>
    </xf>
    <xf borderId="1" fillId="6" fontId="11" numFmtId="0" xfId="0" applyAlignment="1" applyBorder="1" applyFill="1" applyFont="1">
      <alignment shrinkToFit="0" wrapText="1"/>
    </xf>
    <xf borderId="4" fillId="5" fontId="9" numFmtId="164" xfId="0" applyAlignment="1" applyBorder="1" applyFill="1" applyFont="1" applyNumberFormat="1">
      <alignment horizontal="right" readingOrder="0" shrinkToFit="0" vertical="center" wrapText="1"/>
    </xf>
    <xf borderId="1" fillId="2" fontId="4" numFmtId="0" xfId="0" applyAlignment="1" applyBorder="1" applyFill="1" applyFont="1">
      <alignment shrinkToFit="0" vertical="center" wrapText="1"/>
    </xf>
    <xf borderId="4" fillId="7" fontId="4" numFmtId="0" xfId="0" applyAlignment="1" applyBorder="1" applyFill="1" applyFont="1">
      <alignment horizontal="center" shrinkToFit="0" vertical="center" wrapText="1"/>
    </xf>
    <xf borderId="4" fillId="8" fontId="12" numFmtId="0" xfId="0" applyAlignment="1" applyBorder="1" applyFill="1" applyFont="1">
      <alignment horizontal="center" shrinkToFit="0" vertical="center" wrapText="1"/>
    </xf>
    <xf borderId="0" fillId="0" fontId="3" numFmtId="164" xfId="0" applyAlignment="1" applyFont="1" applyNumberFormat="1">
      <alignment shrinkToFit="0" vertical="center" wrapText="1"/>
    </xf>
    <xf borderId="4" fillId="9" fontId="5" numFmtId="0" xfId="0" applyAlignment="1" applyBorder="1" applyFill="1" applyFont="1">
      <alignment shrinkToFit="0" vertical="center" wrapText="1"/>
    </xf>
    <xf borderId="4" fillId="10" fontId="13" numFmtId="164" xfId="0" applyAlignment="1" applyBorder="1" applyFill="1" applyFont="1" applyNumberFormat="1">
      <alignment horizontal="right" shrinkToFit="0" vertical="center" wrapText="1"/>
    </xf>
    <xf borderId="0" fillId="0" fontId="3" numFmtId="165" xfId="0" applyAlignment="1" applyFont="1" applyNumberFormat="1">
      <alignment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4" fillId="11" fontId="14" numFmtId="164" xfId="0" applyAlignment="1" applyBorder="1" applyFill="1" applyFont="1" applyNumberFormat="1">
      <alignment shrinkToFit="0" vertical="center" wrapText="1"/>
    </xf>
    <xf borderId="4" fillId="8" fontId="5" numFmtId="0" xfId="0" applyAlignment="1" applyBorder="1" applyFill="1" applyFont="1">
      <alignment horizontal="center" shrinkToFit="0" vertical="center" wrapText="1"/>
    </xf>
    <xf borderId="4" fillId="11" fontId="5" numFmtId="164" xfId="0" applyAlignment="1" applyBorder="1" applyFill="1" applyFont="1" applyNumberFormat="1">
      <alignment horizontal="center" shrinkToFit="0" vertical="center" wrapText="1"/>
    </xf>
    <xf borderId="4" fillId="5" fontId="9" numFmtId="164" xfId="0" applyAlignment="1" applyBorder="1" applyFill="1" applyFont="1" applyNumberFormat="1">
      <alignment shrinkToFit="0" vertical="center" wrapText="1"/>
    </xf>
    <xf borderId="4" fillId="5" fontId="9" numFmtId="1" xfId="0" applyAlignment="1" applyBorder="1" applyFill="1" applyFont="1" applyNumberFormat="1">
      <alignment shrinkToFit="0" vertical="center" wrapText="1"/>
    </xf>
  </cellXfs>
  <cellStyles count="1">
    <cellStyle xfId="0" name="Normal" builtinId="0"/>
  </cellStyles>
  <dxfs count="4">
    <dxf>
      <font>
        <color rgb="FFB91C1C"/>
      </font>
      <fill>
        <patternFill patternType="solid">
          <fgColor rgb="FFFECACA"/>
          <bgColor rgb="FFFECACA"/>
        </patternFill>
      </fill>
      <border/>
    </dxf>
    <dxf>
      <font>
        <color rgb="FF166534"/>
      </font>
      <fill>
        <patternFill patternType="solid">
          <fgColor rgb="FFDCFCE7"/>
          <bgColor rgb="FFDCFCE7"/>
        </patternFill>
      </fill>
      <border/>
    </dxf>
    <dxf>
      <font>
        <b/>
        <color rgb="FFB91C1C"/>
      </font>
      <fill>
        <patternFill patternType="solid">
          <fgColor rgb="FFFECACA"/>
          <bgColor rgb="FFFECACA"/>
        </patternFill>
      </fill>
      <border/>
    </dxf>
    <dxf>
      <font>
        <b/>
        <color rgb="FF166534"/>
      </font>
      <fill>
        <patternFill patternType="solid">
          <fgColor rgb="FFDCFCE7"/>
          <bgColor rgb="FFDCFCE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0"/>
    <col customWidth="1" min="2" max="2" width="34.0"/>
    <col customWidth="1" min="3" max="3" width="16.0"/>
    <col customWidth="1" min="4" max="4" width="18.0"/>
    <col customWidth="1" min="5" max="5" width="34.0"/>
    <col customWidth="1" min="6" max="6" width="22.0"/>
    <col customWidth="1" min="7" max="7" width="16.0"/>
    <col customWidth="1" min="8" max="10" width="14.0"/>
    <col customWidth="1" min="11" max="26" width="8.63"/>
  </cols>
  <sheetData>
    <row r="1" ht="24.0" customHeight="1">
      <c r="A1" s="1" t="s">
        <v>0</v>
      </c>
      <c r="B1" s="3"/>
      <c r="C1" s="3"/>
      <c r="D1" s="3"/>
      <c r="E1" s="3"/>
      <c r="F1" s="4"/>
      <c r="G1" s="5"/>
      <c r="H1" s="5"/>
      <c r="I1" s="5"/>
      <c r="J1" s="5"/>
    </row>
    <row r="2" ht="17.25" customHeight="1">
      <c r="A2" s="9" t="s">
        <v>4</v>
      </c>
      <c r="B2" s="3"/>
      <c r="C2" s="3"/>
      <c r="D2" s="3"/>
      <c r="E2" s="3"/>
      <c r="F2" s="4"/>
      <c r="G2" s="5"/>
      <c r="H2" s="5"/>
      <c r="I2" s="5"/>
      <c r="J2" s="5"/>
    </row>
    <row r="3" ht="13.5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ht="18.75" customHeight="1">
      <c r="A4" s="10" t="s">
        <v>19</v>
      </c>
      <c r="B4" s="10" t="s">
        <v>22</v>
      </c>
      <c r="C4" s="10" t="s">
        <v>23</v>
      </c>
      <c r="D4" s="10" t="s">
        <v>24</v>
      </c>
      <c r="E4" s="10" t="s">
        <v>26</v>
      </c>
      <c r="F4" s="10" t="s">
        <v>27</v>
      </c>
      <c r="G4" s="5"/>
      <c r="H4" s="5"/>
      <c r="I4" s="5"/>
      <c r="J4" s="5"/>
    </row>
    <row r="5" ht="13.5" customHeight="1">
      <c r="A5" s="12" t="s">
        <v>28</v>
      </c>
      <c r="B5" s="5" t="s">
        <v>30</v>
      </c>
      <c r="C5" s="15">
        <v>5000000.0</v>
      </c>
      <c r="D5" s="16" t="s">
        <v>35</v>
      </c>
      <c r="E5" s="16" t="s">
        <v>37</v>
      </c>
      <c r="F5" s="16" t="s">
        <v>39</v>
      </c>
      <c r="G5" s="5"/>
      <c r="H5" s="5"/>
      <c r="I5" s="5"/>
      <c r="J5" s="5"/>
    </row>
    <row r="6" ht="13.5" customHeight="1">
      <c r="A6" s="12" t="s">
        <v>28</v>
      </c>
      <c r="B6" s="5" t="s">
        <v>43</v>
      </c>
      <c r="C6" s="17"/>
      <c r="D6" s="16" t="s">
        <v>45</v>
      </c>
      <c r="E6" s="16" t="s">
        <v>46</v>
      </c>
      <c r="F6" s="16" t="s">
        <v>39</v>
      </c>
      <c r="G6" s="5"/>
      <c r="H6" s="5"/>
      <c r="I6" s="5"/>
      <c r="J6" s="5"/>
    </row>
    <row r="7" ht="13.5" customHeight="1">
      <c r="A7" s="12" t="s">
        <v>28</v>
      </c>
      <c r="B7" s="5" t="s">
        <v>47</v>
      </c>
      <c r="C7" s="15">
        <v>4000000.0</v>
      </c>
      <c r="D7" s="16" t="s">
        <v>35</v>
      </c>
      <c r="E7" s="16" t="s">
        <v>48</v>
      </c>
      <c r="F7" s="16" t="s">
        <v>39</v>
      </c>
      <c r="G7" s="5"/>
      <c r="H7" s="5"/>
      <c r="I7" s="5"/>
      <c r="J7" s="5"/>
    </row>
    <row r="8" ht="13.5" customHeight="1">
      <c r="A8" s="12" t="s">
        <v>28</v>
      </c>
      <c r="B8" s="5" t="s">
        <v>49</v>
      </c>
      <c r="C8" s="19"/>
      <c r="D8" s="16" t="s">
        <v>35</v>
      </c>
      <c r="E8" s="16" t="s">
        <v>50</v>
      </c>
      <c r="F8" s="16" t="s">
        <v>39</v>
      </c>
      <c r="G8" s="5"/>
      <c r="H8" s="5"/>
      <c r="I8" s="5"/>
      <c r="J8" s="5"/>
    </row>
    <row r="9" ht="13.5" customHeight="1">
      <c r="A9" s="12" t="s">
        <v>28</v>
      </c>
      <c r="B9" s="5" t="s">
        <v>51</v>
      </c>
      <c r="C9" s="17"/>
      <c r="D9" s="16" t="s">
        <v>52</v>
      </c>
      <c r="E9" s="16" t="s">
        <v>53</v>
      </c>
      <c r="F9" s="16" t="s">
        <v>39</v>
      </c>
      <c r="G9" s="5"/>
      <c r="H9" s="5"/>
      <c r="I9" s="5"/>
      <c r="J9" s="5"/>
    </row>
    <row r="10" ht="13.5" customHeight="1">
      <c r="A10" s="12" t="s">
        <v>28</v>
      </c>
      <c r="B10" s="5" t="s">
        <v>54</v>
      </c>
      <c r="C10" s="17"/>
      <c r="D10" s="16" t="s">
        <v>52</v>
      </c>
      <c r="E10" s="16" t="s">
        <v>55</v>
      </c>
      <c r="F10" s="16" t="s">
        <v>39</v>
      </c>
      <c r="G10" s="5"/>
      <c r="H10" s="5"/>
      <c r="I10" s="5"/>
      <c r="J10" s="5"/>
    </row>
    <row r="11" ht="13.5" customHeight="1">
      <c r="A11" s="12" t="s">
        <v>28</v>
      </c>
      <c r="B11" s="5" t="s">
        <v>56</v>
      </c>
      <c r="C11" s="15"/>
      <c r="D11" s="16" t="s">
        <v>35</v>
      </c>
      <c r="E11" s="16" t="s">
        <v>57</v>
      </c>
      <c r="F11" s="16" t="s">
        <v>39</v>
      </c>
      <c r="G11" s="5"/>
      <c r="H11" s="5"/>
      <c r="I11" s="5"/>
      <c r="J11" s="5"/>
    </row>
    <row r="12" ht="13.5" customHeight="1">
      <c r="A12" s="12" t="s">
        <v>28</v>
      </c>
      <c r="B12" s="5" t="s">
        <v>58</v>
      </c>
      <c r="C12" s="17">
        <v>0.1</v>
      </c>
      <c r="D12" s="16" t="s">
        <v>59</v>
      </c>
      <c r="E12" s="16" t="s">
        <v>60</v>
      </c>
      <c r="F12" s="16" t="s">
        <v>39</v>
      </c>
      <c r="G12" s="5"/>
      <c r="H12" s="5"/>
      <c r="I12" s="5"/>
      <c r="J12" s="5"/>
    </row>
    <row r="13" ht="13.5" customHeight="1">
      <c r="A13" s="12" t="s">
        <v>28</v>
      </c>
      <c r="B13" s="5" t="s">
        <v>61</v>
      </c>
      <c r="C13" s="17">
        <v>0.6</v>
      </c>
      <c r="D13" s="16" t="s">
        <v>59</v>
      </c>
      <c r="E13" s="16" t="s">
        <v>62</v>
      </c>
      <c r="F13" s="16" t="s">
        <v>39</v>
      </c>
      <c r="G13" s="5"/>
      <c r="H13" s="5"/>
      <c r="I13" s="5"/>
      <c r="J13" s="5"/>
    </row>
    <row r="14" ht="13.5" customHeight="1">
      <c r="A14" s="12" t="s">
        <v>28</v>
      </c>
      <c r="B14" s="5" t="s">
        <v>63</v>
      </c>
      <c r="C14" s="17">
        <v>0.17</v>
      </c>
      <c r="D14" s="16" t="s">
        <v>52</v>
      </c>
      <c r="E14" s="16" t="s">
        <v>64</v>
      </c>
      <c r="F14" s="16" t="s">
        <v>39</v>
      </c>
      <c r="G14" s="5"/>
      <c r="H14" s="5"/>
      <c r="I14" s="5"/>
      <c r="J14" s="5"/>
    </row>
    <row r="15" ht="13.5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18.75" customHeight="1">
      <c r="A16" s="20" t="s">
        <v>65</v>
      </c>
      <c r="B16" s="3"/>
      <c r="C16" s="3"/>
      <c r="D16" s="3"/>
      <c r="E16" s="3"/>
      <c r="F16" s="4"/>
      <c r="G16" s="21"/>
      <c r="H16" s="21"/>
      <c r="I16" s="5"/>
      <c r="J16" s="5"/>
    </row>
    <row r="17" ht="13.5" customHeight="1">
      <c r="A17" s="22" t="s">
        <v>22</v>
      </c>
      <c r="B17" s="22" t="s">
        <v>23</v>
      </c>
      <c r="C17" s="22" t="s">
        <v>24</v>
      </c>
      <c r="D17" s="22" t="s">
        <v>66</v>
      </c>
      <c r="E17" s="5"/>
      <c r="F17" s="5"/>
      <c r="G17" s="5"/>
      <c r="H17" s="5"/>
      <c r="I17" s="5"/>
      <c r="J17" s="5"/>
    </row>
    <row r="18" ht="13.5" customHeight="1">
      <c r="A18" s="5" t="s">
        <v>67</v>
      </c>
      <c r="B18" s="23">
        <f>C5*(1-C6)</f>
        <v>5000000</v>
      </c>
      <c r="C18" s="5" t="s">
        <v>35</v>
      </c>
      <c r="D18" s="16" t="s">
        <v>68</v>
      </c>
      <c r="E18" s="5"/>
      <c r="F18" s="24" t="s">
        <v>29</v>
      </c>
      <c r="G18" s="25">
        <f>B22</f>
        <v>1000000</v>
      </c>
      <c r="H18" s="5"/>
      <c r="I18" s="5"/>
      <c r="J18" s="5"/>
    </row>
    <row r="19" ht="13.5" customHeight="1">
      <c r="A19" s="5" t="s">
        <v>51</v>
      </c>
      <c r="B19" s="23">
        <f>B18*C9</f>
        <v>0</v>
      </c>
      <c r="C19" s="5" t="s">
        <v>35</v>
      </c>
      <c r="D19" s="16" t="s">
        <v>69</v>
      </c>
      <c r="E19" s="5"/>
      <c r="F19" s="24" t="s">
        <v>70</v>
      </c>
      <c r="G19" s="25">
        <f>B25</f>
        <v>150000</v>
      </c>
      <c r="H19" s="5"/>
      <c r="I19" s="5"/>
      <c r="J19" s="5"/>
    </row>
    <row r="20" ht="13.5" customHeight="1">
      <c r="A20" s="5" t="s">
        <v>54</v>
      </c>
      <c r="B20" s="23">
        <f>B18*C10</f>
        <v>0</v>
      </c>
      <c r="C20" s="5" t="s">
        <v>35</v>
      </c>
      <c r="D20" s="16" t="s">
        <v>69</v>
      </c>
      <c r="E20" s="5"/>
      <c r="F20" s="24" t="s">
        <v>71</v>
      </c>
      <c r="G20" s="25">
        <f>B28</f>
        <v>9000</v>
      </c>
      <c r="H20" s="5"/>
      <c r="I20" s="5"/>
      <c r="J20" s="5"/>
    </row>
    <row r="21" ht="13.5" customHeight="1">
      <c r="A21" s="5" t="s">
        <v>72</v>
      </c>
      <c r="B21" s="23">
        <f>C7+C8+B19+B20+C11</f>
        <v>4000000</v>
      </c>
      <c r="C21" s="5" t="s">
        <v>35</v>
      </c>
      <c r="D21" s="16" t="s">
        <v>73</v>
      </c>
      <c r="E21" s="5"/>
      <c r="F21" s="24" t="s">
        <v>74</v>
      </c>
      <c r="G21" s="25">
        <f>B39</f>
        <v>37500</v>
      </c>
      <c r="H21" s="5"/>
      <c r="I21" s="5"/>
      <c r="J21" s="5"/>
    </row>
    <row r="22" ht="13.5" customHeight="1">
      <c r="A22" s="5" t="s">
        <v>75</v>
      </c>
      <c r="B22" s="23">
        <f>B18-B21</f>
        <v>1000000</v>
      </c>
      <c r="C22" s="5" t="s">
        <v>35</v>
      </c>
      <c r="D22" s="16" t="s">
        <v>76</v>
      </c>
      <c r="E22" s="5"/>
      <c r="F22" s="24" t="s">
        <v>77</v>
      </c>
      <c r="G22" s="25">
        <f>B42</f>
        <v>962500</v>
      </c>
      <c r="H22" s="5"/>
      <c r="I22" s="5"/>
      <c r="J22" s="5"/>
    </row>
    <row r="23" ht="13.5" customHeight="1">
      <c r="A23" s="5" t="s">
        <v>78</v>
      </c>
      <c r="B23" s="26">
        <f>IFERROR(B22/B18,0)</f>
        <v>0.2</v>
      </c>
      <c r="C23" s="5" t="s">
        <v>59</v>
      </c>
      <c r="D23" s="16" t="s">
        <v>79</v>
      </c>
      <c r="E23" s="5"/>
      <c r="F23" s="5"/>
      <c r="G23" s="5"/>
      <c r="H23" s="5"/>
      <c r="I23" s="5"/>
      <c r="J23" s="5"/>
    </row>
    <row r="24" ht="13.5" customHeight="1">
      <c r="A24" s="5" t="s">
        <v>63</v>
      </c>
      <c r="B24" s="23">
        <f>B18*C14</f>
        <v>850000</v>
      </c>
      <c r="C24" s="5" t="s">
        <v>35</v>
      </c>
      <c r="D24" s="16" t="s">
        <v>80</v>
      </c>
      <c r="E24" s="5"/>
      <c r="F24" s="27" t="s">
        <v>81</v>
      </c>
      <c r="G24" s="3"/>
      <c r="H24" s="3"/>
      <c r="I24" s="3"/>
      <c r="J24" s="4"/>
    </row>
    <row r="25" ht="13.5" customHeight="1">
      <c r="A25" s="5" t="s">
        <v>32</v>
      </c>
      <c r="B25" s="28">
        <f>MAX(0,B22-B24)</f>
        <v>150000</v>
      </c>
      <c r="C25" s="5" t="s">
        <v>82</v>
      </c>
      <c r="D25" s="16" t="s">
        <v>83</v>
      </c>
      <c r="E25" s="5"/>
      <c r="F25" s="29" t="s">
        <v>84</v>
      </c>
      <c r="G25" s="29" t="s">
        <v>85</v>
      </c>
      <c r="H25" s="29" t="s">
        <v>86</v>
      </c>
      <c r="I25" s="29" t="s">
        <v>87</v>
      </c>
      <c r="J25" s="29" t="s">
        <v>88</v>
      </c>
    </row>
    <row r="26" ht="13.5" customHeight="1">
      <c r="A26" s="5" t="s">
        <v>89</v>
      </c>
      <c r="B26" s="28">
        <f>MAX(0,B22)</f>
        <v>1000000</v>
      </c>
      <c r="C26" s="5" t="s">
        <v>82</v>
      </c>
      <c r="D26" s="16" t="s">
        <v>90</v>
      </c>
      <c r="E26" s="5"/>
      <c r="F26" s="5" t="s">
        <v>91</v>
      </c>
      <c r="G26" s="30">
        <f>$B$25*5%</f>
        <v>7500</v>
      </c>
      <c r="H26" s="30">
        <f>$B$25*10%</f>
        <v>15000</v>
      </c>
      <c r="I26" s="30">
        <f>$B$25*15%</f>
        <v>22500</v>
      </c>
      <c r="J26" s="30">
        <f>$B$25*20%</f>
        <v>30000</v>
      </c>
    </row>
    <row r="27" ht="13.5" customHeight="1">
      <c r="A27" s="5" t="s">
        <v>34</v>
      </c>
      <c r="B27" s="28">
        <f>B25*C12</f>
        <v>15000</v>
      </c>
      <c r="C27" s="5" t="s">
        <v>92</v>
      </c>
      <c r="D27" s="16" t="s">
        <v>93</v>
      </c>
      <c r="E27" s="5"/>
      <c r="F27" s="5"/>
      <c r="G27" s="5"/>
      <c r="H27" s="5"/>
      <c r="I27" s="5"/>
      <c r="J27" s="5"/>
    </row>
    <row r="28" ht="13.5" customHeight="1">
      <c r="A28" s="5" t="s">
        <v>38</v>
      </c>
      <c r="B28" s="28">
        <f>B25*C12*C13</f>
        <v>9000</v>
      </c>
      <c r="C28" s="5" t="s">
        <v>94</v>
      </c>
      <c r="D28" s="16" t="s">
        <v>95</v>
      </c>
      <c r="E28" s="5"/>
      <c r="F28" s="5"/>
      <c r="G28" s="5"/>
      <c r="H28" s="5"/>
      <c r="I28" s="5"/>
      <c r="J28" s="5"/>
    </row>
    <row r="29" ht="13.5" customHeight="1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18.75" customHeight="1">
      <c r="A30" s="20" t="s">
        <v>96</v>
      </c>
      <c r="B30" s="3"/>
      <c r="C30" s="3"/>
      <c r="D30" s="3"/>
      <c r="E30" s="3"/>
      <c r="F30" s="4"/>
      <c r="G30" s="5"/>
      <c r="H30" s="5"/>
      <c r="I30" s="5"/>
      <c r="J30" s="5"/>
    </row>
    <row r="31" ht="13.5" customHeight="1">
      <c r="A31" s="22" t="s">
        <v>22</v>
      </c>
      <c r="B31" s="22" t="s">
        <v>23</v>
      </c>
      <c r="C31" s="22" t="s">
        <v>24</v>
      </c>
      <c r="D31" s="22" t="s">
        <v>97</v>
      </c>
      <c r="E31" s="22"/>
      <c r="F31" s="22"/>
      <c r="G31" s="5"/>
      <c r="H31" s="5"/>
      <c r="I31" s="5"/>
      <c r="J31" s="5"/>
    </row>
    <row r="32" ht="13.5" customHeight="1">
      <c r="A32" s="5" t="s">
        <v>98</v>
      </c>
      <c r="B32" s="31">
        <v>300000.0</v>
      </c>
      <c r="C32" s="5" t="s">
        <v>99</v>
      </c>
      <c r="D32" s="5" t="s">
        <v>100</v>
      </c>
      <c r="E32" s="5"/>
      <c r="F32" s="5"/>
      <c r="G32" s="5"/>
      <c r="H32" s="5"/>
      <c r="I32" s="5"/>
      <c r="J32" s="5"/>
    </row>
    <row r="33" ht="13.5" customHeight="1">
      <c r="A33" s="5" t="s">
        <v>101</v>
      </c>
      <c r="B33" s="32">
        <v>100.0</v>
      </c>
      <c r="C33" s="5" t="s">
        <v>102</v>
      </c>
      <c r="D33" s="5" t="s">
        <v>100</v>
      </c>
      <c r="E33" s="5"/>
      <c r="F33" s="5"/>
      <c r="G33" s="5"/>
      <c r="H33" s="5"/>
      <c r="I33" s="5"/>
      <c r="J33" s="5"/>
    </row>
    <row r="34" ht="13.5" customHeight="1">
      <c r="A34" s="5" t="s">
        <v>103</v>
      </c>
      <c r="B34" s="32">
        <v>60.0</v>
      </c>
      <c r="C34" s="5" t="s">
        <v>102</v>
      </c>
      <c r="D34" s="5" t="s">
        <v>100</v>
      </c>
      <c r="E34" s="5"/>
      <c r="F34" s="5"/>
      <c r="G34" s="5"/>
      <c r="H34" s="5"/>
      <c r="I34" s="5"/>
      <c r="J34" s="5"/>
    </row>
    <row r="35" ht="13.5" customHeight="1">
      <c r="A35" s="5" t="s">
        <v>104</v>
      </c>
      <c r="B35" s="32">
        <v>8.0</v>
      </c>
      <c r="C35" s="5" t="s">
        <v>102</v>
      </c>
      <c r="D35" s="5" t="s">
        <v>100</v>
      </c>
      <c r="E35" s="5"/>
      <c r="F35" s="5"/>
      <c r="G35" s="5"/>
      <c r="H35" s="5"/>
      <c r="I35" s="5"/>
      <c r="J35" s="5"/>
    </row>
    <row r="36" ht="13.5" customHeight="1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ht="13.5" customHeight="1">
      <c r="A37" s="5" t="s">
        <v>105</v>
      </c>
      <c r="B37" s="23">
        <f>IFERROR(B32/B33,0)</f>
        <v>3000</v>
      </c>
      <c r="C37" s="5" t="s">
        <v>94</v>
      </c>
      <c r="D37" s="16" t="s">
        <v>106</v>
      </c>
      <c r="E37" s="5"/>
      <c r="F37" s="5"/>
      <c r="G37" s="5"/>
      <c r="H37" s="5"/>
      <c r="I37" s="5"/>
      <c r="J37" s="5"/>
    </row>
    <row r="38" ht="13.5" customHeight="1">
      <c r="A38" s="5" t="s">
        <v>107</v>
      </c>
      <c r="B38" s="23">
        <f>IFERROR(B32/B34,0)</f>
        <v>5000</v>
      </c>
      <c r="C38" s="5" t="s">
        <v>92</v>
      </c>
      <c r="D38" s="16" t="s">
        <v>108</v>
      </c>
      <c r="E38" s="5"/>
      <c r="F38" s="5"/>
      <c r="G38" s="5"/>
      <c r="H38" s="5"/>
      <c r="I38" s="5"/>
      <c r="J38" s="5"/>
    </row>
    <row r="39" ht="13.5" customHeight="1">
      <c r="A39" s="5" t="s">
        <v>109</v>
      </c>
      <c r="B39" s="23">
        <f>IFERROR(B32/B35,0)</f>
        <v>37500</v>
      </c>
      <c r="C39" s="5" t="s">
        <v>82</v>
      </c>
      <c r="D39" s="16" t="s">
        <v>110</v>
      </c>
      <c r="E39" s="5"/>
      <c r="F39" s="5"/>
      <c r="G39" s="5"/>
      <c r="H39" s="5"/>
      <c r="I39" s="5"/>
      <c r="J39" s="5"/>
    </row>
    <row r="40" ht="13.5" customHeight="1">
      <c r="A40" s="5" t="s">
        <v>111</v>
      </c>
      <c r="B40" s="26">
        <f>IFERROR(B35/B33,0)</f>
        <v>0.08</v>
      </c>
      <c r="C40" s="5" t="s">
        <v>59</v>
      </c>
      <c r="D40" s="16" t="s">
        <v>112</v>
      </c>
      <c r="E40" s="5"/>
      <c r="F40" s="5"/>
      <c r="G40" s="5"/>
      <c r="H40" s="5"/>
      <c r="I40" s="5"/>
      <c r="J40" s="5"/>
    </row>
    <row r="41" ht="13.5" customHeight="1">
      <c r="A41" s="5" t="s">
        <v>58</v>
      </c>
      <c r="B41" s="26">
        <f>IFERROR(B35/B34,0)</f>
        <v>0.1333333333</v>
      </c>
      <c r="C41" s="5" t="s">
        <v>59</v>
      </c>
      <c r="D41" s="16" t="s">
        <v>113</v>
      </c>
      <c r="E41" s="5"/>
      <c r="F41" s="5"/>
      <c r="G41" s="5"/>
      <c r="H41" s="5"/>
      <c r="I41" s="5"/>
      <c r="J41" s="5"/>
    </row>
    <row r="42" ht="13.5" customHeight="1">
      <c r="A42" s="5" t="s">
        <v>114</v>
      </c>
      <c r="B42" s="23">
        <f>B22-B39</f>
        <v>962500</v>
      </c>
      <c r="C42" s="5" t="s">
        <v>82</v>
      </c>
      <c r="D42" s="16" t="s">
        <v>115</v>
      </c>
      <c r="E42" s="5"/>
      <c r="F42" s="5"/>
      <c r="G42" s="5"/>
      <c r="H42" s="5"/>
      <c r="I42" s="5"/>
      <c r="J42" s="5"/>
    </row>
    <row r="43" ht="13.5" customHeight="1">
      <c r="A43" s="5" t="s">
        <v>116</v>
      </c>
      <c r="B43" s="26">
        <f>IFERROR(B42/B18,0)</f>
        <v>0.1925</v>
      </c>
      <c r="C43" s="5" t="s">
        <v>59</v>
      </c>
      <c r="D43" s="16" t="s">
        <v>117</v>
      </c>
      <c r="E43" s="5"/>
      <c r="F43" s="5"/>
      <c r="G43" s="5"/>
      <c r="H43" s="5"/>
      <c r="I43" s="5"/>
      <c r="J43" s="5"/>
    </row>
    <row r="44" ht="13.5" customHeight="1">
      <c r="A44" s="5" t="s">
        <v>118</v>
      </c>
      <c r="B44" s="26">
        <f>IFERROR((B22*B35-B32)/B32,0)</f>
        <v>25.66666667</v>
      </c>
      <c r="C44" s="5" t="s">
        <v>59</v>
      </c>
      <c r="D44" s="16" t="s">
        <v>119</v>
      </c>
      <c r="E44" s="5"/>
      <c r="F44" s="5"/>
      <c r="G44" s="5"/>
      <c r="H44" s="5"/>
      <c r="I44" s="5"/>
      <c r="J44" s="5"/>
    </row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5">
    <mergeCell ref="A1:F1"/>
    <mergeCell ref="A2:F2"/>
    <mergeCell ref="A16:F16"/>
    <mergeCell ref="F24:J24"/>
    <mergeCell ref="A30:F30"/>
  </mergeCells>
  <conditionalFormatting sqref="B37">
    <cfRule type="expression" dxfId="0" priority="1">
      <formula>B37&gt;$B$28</formula>
    </cfRule>
  </conditionalFormatting>
  <conditionalFormatting sqref="B37">
    <cfRule type="expression" dxfId="1" priority="2">
      <formula>AND(B37&gt;0,B37&lt;=$B$28)</formula>
    </cfRule>
  </conditionalFormatting>
  <conditionalFormatting sqref="B39">
    <cfRule type="expression" dxfId="2" priority="3">
      <formula>B39&gt;$B$25</formula>
    </cfRule>
  </conditionalFormatting>
  <conditionalFormatting sqref="B39">
    <cfRule type="expression" dxfId="3" priority="4">
      <formula>AND(B39&gt;0,B39&lt;=$B$25)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38"/>
    <col customWidth="1" min="2" max="2" width="30.0"/>
    <col customWidth="1" min="3" max="3" width="70.0"/>
    <col customWidth="1" min="4" max="26" width="8.63"/>
  </cols>
  <sheetData>
    <row r="1" ht="24.0" customHeight="1">
      <c r="A1" s="2" t="s">
        <v>1</v>
      </c>
      <c r="B1" s="3"/>
      <c r="C1" s="3"/>
      <c r="D1" s="3"/>
      <c r="E1" s="3"/>
      <c r="F1" s="4"/>
    </row>
    <row r="2" ht="13.5" customHeight="1"/>
    <row r="3" ht="13.5" customHeight="1">
      <c r="A3" s="6" t="s">
        <v>2</v>
      </c>
      <c r="B3" s="7" t="s">
        <v>3</v>
      </c>
      <c r="C3" s="8" t="s">
        <v>5</v>
      </c>
    </row>
    <row r="4" ht="13.5" customHeight="1">
      <c r="A4" s="6" t="s">
        <v>6</v>
      </c>
      <c r="B4" s="7" t="s">
        <v>7</v>
      </c>
      <c r="C4" s="8" t="s">
        <v>8</v>
      </c>
    </row>
    <row r="5" ht="13.5" customHeight="1">
      <c r="A5" s="6" t="s">
        <v>9</v>
      </c>
      <c r="B5" s="7" t="s">
        <v>10</v>
      </c>
      <c r="C5" s="8" t="s">
        <v>11</v>
      </c>
    </row>
    <row r="6" ht="13.5" customHeight="1">
      <c r="A6" s="6" t="s">
        <v>12</v>
      </c>
      <c r="B6" s="7" t="s">
        <v>13</v>
      </c>
      <c r="C6" s="8" t="s">
        <v>14</v>
      </c>
    </row>
    <row r="7" ht="13.5" customHeight="1">
      <c r="A7" s="6" t="s">
        <v>15</v>
      </c>
      <c r="B7" s="7" t="s">
        <v>16</v>
      </c>
      <c r="C7" s="8" t="s">
        <v>17</v>
      </c>
    </row>
    <row r="8" ht="13.5" customHeight="1">
      <c r="A8" s="6" t="s">
        <v>18</v>
      </c>
      <c r="B8" s="7" t="s">
        <v>20</v>
      </c>
      <c r="C8" s="8" t="s">
        <v>21</v>
      </c>
    </row>
    <row r="9" ht="13.5" customHeight="1"/>
    <row r="10" ht="13.5" customHeight="1">
      <c r="A10" s="11" t="s">
        <v>25</v>
      </c>
      <c r="B10" s="3"/>
      <c r="C10" s="4"/>
    </row>
    <row r="11" ht="13.5" customHeight="1">
      <c r="A11" s="13" t="s">
        <v>29</v>
      </c>
      <c r="B11" s="14" t="s">
        <v>31</v>
      </c>
    </row>
    <row r="12" ht="13.5" customHeight="1">
      <c r="A12" s="13" t="s">
        <v>32</v>
      </c>
      <c r="B12" s="14" t="s">
        <v>33</v>
      </c>
    </row>
    <row r="13" ht="13.5" customHeight="1">
      <c r="A13" s="13" t="s">
        <v>34</v>
      </c>
      <c r="B13" s="14" t="s">
        <v>36</v>
      </c>
    </row>
    <row r="14" ht="13.5" customHeight="1">
      <c r="A14" s="13" t="s">
        <v>38</v>
      </c>
      <c r="B14" s="14" t="s">
        <v>40</v>
      </c>
    </row>
    <row r="15" ht="13.5" customHeight="1">
      <c r="A15" s="13" t="s">
        <v>41</v>
      </c>
      <c r="B15" s="14" t="s">
        <v>42</v>
      </c>
    </row>
    <row r="16" ht="13.5" customHeight="1"/>
    <row r="17" ht="36.75" customHeight="1">
      <c r="A17" s="18" t="s">
        <v>44</v>
      </c>
      <c r="B17" s="3"/>
      <c r="C17" s="4"/>
    </row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">
    <mergeCell ref="A1:F1"/>
    <mergeCell ref="A10:C10"/>
    <mergeCell ref="A17:C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Синицына</dc:creator>
</cp:coreProperties>
</file>